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115" activeTab="0"/>
  </bookViews>
  <sheets>
    <sheet name="summary" sheetId="1" r:id="rId1"/>
    <sheet name="MMO" sheetId="2" r:id="rId2"/>
    <sheet name="Employee counts" sheetId="3" r:id="rId3"/>
    <sheet name="PERC funds distributed" sheetId="4" r:id="rId4"/>
  </sheets>
  <definedNames/>
  <calcPr fullCalcOnLoad="1"/>
</workbook>
</file>

<file path=xl/sharedStrings.xml><?xml version="1.0" encoding="utf-8"?>
<sst xmlns="http://schemas.openxmlformats.org/spreadsheetml/2006/main" count="110" uniqueCount="44">
  <si>
    <t xml:space="preserve">Pittsburgh City H ousing Authority </t>
  </si>
  <si>
    <t xml:space="preserve">Pittsburgh City R edevelopm ent Authority </t>
  </si>
  <si>
    <t xml:space="preserve">Pittsburgh Public Parking Authority </t>
  </si>
  <si>
    <t xml:space="preserve">PITTSBURGH CITY HOUSING AUTH </t>
  </si>
  <si>
    <t xml:space="preserve">PITTSBURGH CITY REDEV AUTH </t>
  </si>
  <si>
    <t xml:space="preserve">PITTSBURGH PUBLIC PARKING AUTH </t>
  </si>
  <si>
    <t xml:space="preserve">PITTS.&amp;ALL.SPORTS &amp; EXH AUTH </t>
  </si>
  <si>
    <t xml:space="preserve">PITTS.&amp;ALL.SPORTS&amp;EXHIB. AUTH </t>
  </si>
  <si>
    <t>Subtotal All</t>
  </si>
  <si>
    <t>Subtotal excluding authorities</t>
  </si>
  <si>
    <t>Total Liability</t>
  </si>
  <si>
    <t>Unfunded</t>
  </si>
  <si>
    <t>Funding Ratio</t>
  </si>
  <si>
    <t>Pittsburgh City - Fire</t>
  </si>
  <si>
    <t>Pittsburgh City - nonuniformed</t>
  </si>
  <si>
    <t>Pittsburgh City  - Police</t>
  </si>
  <si>
    <t>Active Members</t>
  </si>
  <si>
    <t>Unfunded Liability</t>
  </si>
  <si>
    <t>Assets</t>
  </si>
  <si>
    <t xml:space="preserve">   </t>
  </si>
  <si>
    <t>MMO</t>
  </si>
  <si>
    <t>Fire</t>
  </si>
  <si>
    <t>Police</t>
  </si>
  <si>
    <t>% funded</t>
  </si>
  <si>
    <t>Summary of Pension Actuarial Reports for the City of Pittsburgh, 1995-2007</t>
  </si>
  <si>
    <t>Breakdown of state vs local contributions to MMO for City of Pittbsurgh</t>
  </si>
  <si>
    <t>as Estimated in Act 205 reports</t>
  </si>
  <si>
    <t>state</t>
  </si>
  <si>
    <t>local</t>
  </si>
  <si>
    <t>Municipal</t>
  </si>
  <si>
    <t>Total</t>
  </si>
  <si>
    <t>Summary of City Employment Trends affecting retirement contribution from state</t>
  </si>
  <si>
    <t>Unit Value</t>
  </si>
  <si>
    <t>PERC data on State Contribution</t>
  </si>
  <si>
    <t>distributed(Mil)</t>
  </si>
  <si>
    <t>full</t>
  </si>
  <si>
    <t>unit</t>
  </si>
  <si>
    <t>unit value</t>
  </si>
  <si>
    <t xml:space="preserve">Local contribution </t>
  </si>
  <si>
    <t>Minimum Municipal Obligation</t>
  </si>
  <si>
    <t>Total MMO</t>
  </si>
  <si>
    <t xml:space="preserve">Unit value =2 times the uniformed employee headcount + nonuniformed.  </t>
  </si>
  <si>
    <t>Current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</si>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</sst>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&quot;$&quot;#,##0"/>
    <numFmt numFmtId="169" formatCode="0.0"/>
    <numFmt numFmtId="170" formatCode="\$#,##0"/>
    <numFmt numFmtId="171" formatCode="mmmm\ d\,\ yyyy"/>
  </numFmts>
  <fonts count="2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171" fontId="1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8" fontId="0" fillId="0" borderId="0" xfId="0" applyNumberFormat="1" applyAlignment="1">
      <alignment/>
    </xf>
    <xf numFmtId="9" fontId="0" fillId="0" borderId="0" xfId="0" applyNumberFormat="1" applyAlignment="1">
      <alignment/>
    </xf>
    <xf numFmtId="6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 horizontal="right" wrapText="1"/>
    </xf>
    <xf numFmtId="3" fontId="0" fillId="0" borderId="0" xfId="0" applyNumberFormat="1" applyFont="1" applyAlignment="1">
      <alignment horizontal="right" wrapText="1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7.57421875" style="0" customWidth="1"/>
    <col min="2" max="2" width="10.00390625" style="1" customWidth="1"/>
    <col min="3" max="3" width="14.57421875" style="0" customWidth="1"/>
    <col min="4" max="4" width="11.421875" style="0" customWidth="1"/>
    <col min="5" max="5" width="12.140625" style="0" customWidth="1"/>
    <col min="6" max="6" width="10.140625" style="0" bestFit="1" customWidth="1"/>
    <col min="7" max="7" width="11.57421875" style="0" customWidth="1"/>
    <col min="8" max="8" width="3.28125" style="0" customWidth="1"/>
    <col min="9" max="9" width="10.00390625" style="0" bestFit="1" customWidth="1"/>
    <col min="10" max="10" width="11.57421875" style="0" customWidth="1"/>
    <col min="11" max="11" width="14.421875" style="0" customWidth="1"/>
    <col min="12" max="12" width="11.140625" style="0" bestFit="1" customWidth="1"/>
    <col min="13" max="13" width="11.00390625" style="0" customWidth="1"/>
    <col min="15" max="16" width="11.140625" style="0" bestFit="1" customWidth="1"/>
    <col min="18" max="18" width="19.421875" style="0" customWidth="1"/>
  </cols>
  <sheetData>
    <row r="1" ht="12.75">
      <c r="A1" s="4" t="s">
        <v>24</v>
      </c>
    </row>
    <row r="2" ht="12.75">
      <c r="A2" s="4" t="s">
        <v>43</v>
      </c>
    </row>
    <row r="3" spans="1:13" ht="25.5">
      <c r="A3" s="12">
        <v>39083</v>
      </c>
      <c r="B3" s="7" t="s">
        <v>16</v>
      </c>
      <c r="C3" s="5" t="s">
        <v>10</v>
      </c>
      <c r="D3" s="5" t="s">
        <v>42</v>
      </c>
      <c r="E3" s="5" t="s">
        <v>11</v>
      </c>
      <c r="F3" s="5" t="s">
        <v>12</v>
      </c>
      <c r="G3" s="5" t="s">
        <v>20</v>
      </c>
      <c r="H3" s="5"/>
      <c r="J3" s="3" t="s">
        <v>18</v>
      </c>
      <c r="K3" s="5" t="s">
        <v>10</v>
      </c>
      <c r="L3" s="5" t="s">
        <v>17</v>
      </c>
      <c r="M3" s="5" t="s">
        <v>23</v>
      </c>
    </row>
    <row r="4" spans="1:18" ht="12.75">
      <c r="A4" t="s">
        <v>13</v>
      </c>
      <c r="B4" s="1">
        <v>622</v>
      </c>
      <c r="C4" s="1">
        <v>358330273</v>
      </c>
      <c r="D4" s="1">
        <v>142787099</v>
      </c>
      <c r="E4" s="1">
        <f>C4-D4</f>
        <v>215543174</v>
      </c>
      <c r="F4" s="2">
        <f>D4/C4</f>
        <v>0.39847902831251997</v>
      </c>
      <c r="G4" s="1">
        <v>7749922</v>
      </c>
      <c r="H4" s="1"/>
      <c r="K4" s="25"/>
      <c r="L4" s="5"/>
      <c r="M4" s="5"/>
      <c r="O4" s="1"/>
      <c r="P4" s="1"/>
      <c r="Q4" s="10"/>
      <c r="R4" s="2"/>
    </row>
    <row r="5" spans="1:18" ht="12.75">
      <c r="A5" t="s">
        <v>14</v>
      </c>
      <c r="B5" s="1">
        <v>1778</v>
      </c>
      <c r="C5" s="1">
        <v>264826698</v>
      </c>
      <c r="D5" s="1">
        <v>117692558</v>
      </c>
      <c r="E5" s="1">
        <f>C5-D5</f>
        <v>147134140</v>
      </c>
      <c r="F5" s="2">
        <f>D5/C5</f>
        <v>0.4444134933857764</v>
      </c>
      <c r="G5" s="1">
        <v>10692188</v>
      </c>
      <c r="H5" s="1"/>
      <c r="I5" s="14">
        <v>2007</v>
      </c>
      <c r="J5" s="15">
        <v>375368724</v>
      </c>
      <c r="K5" s="26">
        <v>1035809376</v>
      </c>
      <c r="L5" s="8">
        <v>660440652</v>
      </c>
      <c r="M5" s="13">
        <v>0.3623917032394192</v>
      </c>
      <c r="Q5" s="11"/>
      <c r="R5" s="2"/>
    </row>
    <row r="6" spans="1:18" ht="12.75">
      <c r="A6" t="s">
        <v>15</v>
      </c>
      <c r="B6" s="1">
        <v>848</v>
      </c>
      <c r="C6" s="1">
        <v>412652405</v>
      </c>
      <c r="D6" s="1">
        <v>114889067</v>
      </c>
      <c r="E6" s="1">
        <f>C6-D6</f>
        <v>297763338</v>
      </c>
      <c r="F6" s="2">
        <f>D6/C6</f>
        <v>0.278416084840218</v>
      </c>
      <c r="G6" s="1">
        <v>19537212</v>
      </c>
      <c r="H6" s="1"/>
      <c r="I6" s="14">
        <v>2005</v>
      </c>
      <c r="J6" s="15">
        <v>373608407</v>
      </c>
      <c r="K6" s="27">
        <v>843382550</v>
      </c>
      <c r="L6" s="8">
        <v>469774143</v>
      </c>
      <c r="M6" s="13">
        <v>0.4429880687002595</v>
      </c>
      <c r="Q6" s="11"/>
      <c r="R6" s="2"/>
    </row>
    <row r="7" spans="1:18" ht="12.75">
      <c r="A7" t="s">
        <v>0</v>
      </c>
      <c r="C7" s="1"/>
      <c r="E7" s="1"/>
      <c r="F7" s="2"/>
      <c r="I7" s="16">
        <v>2003</v>
      </c>
      <c r="J7" s="15">
        <v>312470965</v>
      </c>
      <c r="K7" s="27">
        <v>765763493</v>
      </c>
      <c r="L7" s="15">
        <v>453292528</v>
      </c>
      <c r="M7" s="17">
        <v>0.40805153008253947</v>
      </c>
      <c r="R7" s="2"/>
    </row>
    <row r="8" spans="1:13" ht="12.75">
      <c r="A8" t="s">
        <v>1</v>
      </c>
      <c r="C8" s="1"/>
      <c r="D8" s="1"/>
      <c r="E8" s="1"/>
      <c r="F8" s="2"/>
      <c r="I8" s="16">
        <v>2001</v>
      </c>
      <c r="J8" s="15">
        <v>423058432</v>
      </c>
      <c r="K8" s="27">
        <v>712978251</v>
      </c>
      <c r="L8" s="15">
        <v>289919819</v>
      </c>
      <c r="M8" s="17">
        <v>0.5933679343046329</v>
      </c>
    </row>
    <row r="9" spans="1:13" ht="12.75">
      <c r="A9" t="s">
        <v>2</v>
      </c>
      <c r="C9" s="1"/>
      <c r="D9" s="1"/>
      <c r="E9" s="1"/>
      <c r="F9" s="2"/>
      <c r="I9" s="16">
        <v>1999</v>
      </c>
      <c r="J9" s="15">
        <v>436613690</v>
      </c>
      <c r="K9" s="27">
        <v>685248322</v>
      </c>
      <c r="L9" s="15">
        <v>248634632</v>
      </c>
      <c r="M9" s="17">
        <v>0.637161268378852</v>
      </c>
    </row>
    <row r="10" spans="1:13" ht="12.75">
      <c r="A10" s="6" t="s">
        <v>8</v>
      </c>
      <c r="C10" s="1"/>
      <c r="D10" s="1"/>
      <c r="E10" s="1"/>
      <c r="F10" s="2"/>
      <c r="I10" s="16">
        <v>1997</v>
      </c>
      <c r="J10" s="15">
        <v>156974756</v>
      </c>
      <c r="K10" s="27">
        <v>667753390</v>
      </c>
      <c r="L10" s="15">
        <v>510778634</v>
      </c>
      <c r="M10" s="17">
        <v>0.23507893535366403</v>
      </c>
    </row>
    <row r="11" spans="1:13" ht="12.75">
      <c r="A11" s="6" t="s">
        <v>9</v>
      </c>
      <c r="B11" s="1">
        <f>SUM(B4:B6)</f>
        <v>3248</v>
      </c>
      <c r="C11" s="1">
        <f>SUM(C4:C6)</f>
        <v>1035809376</v>
      </c>
      <c r="D11" s="1">
        <f>SUM(D4:D6)</f>
        <v>375368724</v>
      </c>
      <c r="E11" s="1">
        <f>C11-D11</f>
        <v>660440652</v>
      </c>
      <c r="F11" s="2">
        <f>D11/C11</f>
        <v>0.3623917032394192</v>
      </c>
      <c r="G11" s="1">
        <f>SUM(G4:G6)</f>
        <v>37979322</v>
      </c>
      <c r="H11" s="1"/>
      <c r="I11" s="16">
        <v>1995</v>
      </c>
      <c r="J11" s="15">
        <v>107617040</v>
      </c>
      <c r="K11" s="27">
        <v>622955188</v>
      </c>
      <c r="L11" s="15">
        <v>515338148</v>
      </c>
      <c r="M11" s="17">
        <v>0.17275245807889475</v>
      </c>
    </row>
    <row r="12" spans="1:13" ht="12.75">
      <c r="A12" s="4"/>
      <c r="H12" s="1"/>
      <c r="I12" s="16"/>
      <c r="J12" s="14"/>
      <c r="K12" s="28"/>
      <c r="L12" s="14"/>
      <c r="M12" s="14"/>
    </row>
    <row r="13" spans="1:18" ht="12.75">
      <c r="A13" s="4"/>
      <c r="K13" s="6"/>
      <c r="R13" s="1"/>
    </row>
    <row r="14" spans="1:8" ht="25.5">
      <c r="A14" s="12">
        <v>38353</v>
      </c>
      <c r="B14" s="7" t="s">
        <v>16</v>
      </c>
      <c r="C14" s="5" t="s">
        <v>10</v>
      </c>
      <c r="D14" s="5" t="s">
        <v>42</v>
      </c>
      <c r="E14" s="5" t="s">
        <v>11</v>
      </c>
      <c r="F14" s="5" t="s">
        <v>12</v>
      </c>
      <c r="G14" s="5" t="s">
        <v>20</v>
      </c>
      <c r="H14" s="1"/>
    </row>
    <row r="15" spans="1:8" ht="12.75">
      <c r="A15" t="s">
        <v>13</v>
      </c>
      <c r="B15" s="1">
        <v>737</v>
      </c>
      <c r="C15" s="1">
        <v>255769628</v>
      </c>
      <c r="D15" s="1">
        <v>145995397</v>
      </c>
      <c r="E15" s="1">
        <f>C15-D15</f>
        <v>109774231</v>
      </c>
      <c r="F15" s="2">
        <f>D15/C15</f>
        <v>0.5708081844651234</v>
      </c>
      <c r="G15" s="1">
        <v>8530304</v>
      </c>
      <c r="H15" s="1"/>
    </row>
    <row r="16" spans="1:8" ht="12.75">
      <c r="A16" t="s">
        <v>14</v>
      </c>
      <c r="B16" s="1">
        <v>1819</v>
      </c>
      <c r="C16" s="1">
        <v>234133758</v>
      </c>
      <c r="D16" s="1">
        <v>109791039</v>
      </c>
      <c r="E16" s="1">
        <f>C16-D16</f>
        <v>124342719</v>
      </c>
      <c r="F16" s="2">
        <f>D16/C16</f>
        <v>0.4689244299405983</v>
      </c>
      <c r="G16" s="1">
        <v>8136061</v>
      </c>
      <c r="H16" s="1"/>
    </row>
    <row r="17" spans="1:7" ht="12.75">
      <c r="A17" t="s">
        <v>15</v>
      </c>
      <c r="B17" s="1">
        <v>804</v>
      </c>
      <c r="C17" s="1">
        <v>353479164</v>
      </c>
      <c r="D17" s="1">
        <v>117821971</v>
      </c>
      <c r="E17" s="1">
        <f>C17-D17</f>
        <v>235657193</v>
      </c>
      <c r="F17" s="2">
        <f>D17/C17</f>
        <v>0.33332083754730163</v>
      </c>
      <c r="G17" s="1">
        <v>14829379</v>
      </c>
    </row>
    <row r="18" spans="1:6" ht="12.75">
      <c r="A18" t="s">
        <v>0</v>
      </c>
      <c r="C18" s="1"/>
      <c r="E18" s="1"/>
      <c r="F18" s="2"/>
    </row>
    <row r="19" spans="1:6" ht="12.75">
      <c r="A19" t="s">
        <v>1</v>
      </c>
      <c r="C19" s="1"/>
      <c r="D19" s="1"/>
      <c r="E19" s="1"/>
      <c r="F19" s="2"/>
    </row>
    <row r="20" spans="1:6" ht="12.75">
      <c r="A20" t="s">
        <v>2</v>
      </c>
      <c r="C20" s="1"/>
      <c r="D20" s="1"/>
      <c r="E20" s="1"/>
      <c r="F20" s="2"/>
    </row>
    <row r="21" spans="1:8" ht="12.75">
      <c r="A21" s="6" t="s">
        <v>8</v>
      </c>
      <c r="C21" s="1"/>
      <c r="D21" s="1"/>
      <c r="E21" s="1"/>
      <c r="F21" s="2"/>
      <c r="H21" s="1"/>
    </row>
    <row r="22" spans="1:8" ht="12.75">
      <c r="A22" s="6" t="s">
        <v>9</v>
      </c>
      <c r="B22" s="1">
        <f>SUM(B15:B17)</f>
        <v>3360</v>
      </c>
      <c r="C22" s="1">
        <f>SUM(C15:C17)</f>
        <v>843382550</v>
      </c>
      <c r="D22" s="1">
        <f>SUM(D15:D17)</f>
        <v>373608407</v>
      </c>
      <c r="E22" s="1">
        <f>C22-D22</f>
        <v>469774143</v>
      </c>
      <c r="F22" s="2">
        <f>D22/C22</f>
        <v>0.4429880687002595</v>
      </c>
      <c r="G22" s="1">
        <f>SUM(G15:G17)</f>
        <v>31495744</v>
      </c>
      <c r="H22" s="1"/>
    </row>
    <row r="23" spans="2:8" ht="12.75">
      <c r="B23" s="1" t="s">
        <v>19</v>
      </c>
      <c r="G23" s="1"/>
      <c r="H23" s="1"/>
    </row>
    <row r="24" spans="1:6" ht="25.5">
      <c r="A24" s="12">
        <v>37622</v>
      </c>
      <c r="B24" s="7" t="s">
        <v>16</v>
      </c>
      <c r="C24" s="5" t="s">
        <v>10</v>
      </c>
      <c r="D24" s="5" t="s">
        <v>42</v>
      </c>
      <c r="E24" s="5" t="s">
        <v>11</v>
      </c>
      <c r="F24" s="5" t="s">
        <v>12</v>
      </c>
    </row>
    <row r="25" spans="1:7" ht="12.75">
      <c r="A25" t="s">
        <v>13</v>
      </c>
      <c r="B25" s="1">
        <v>867</v>
      </c>
      <c r="C25" s="1">
        <v>230092003</v>
      </c>
      <c r="D25" s="1">
        <v>114527374</v>
      </c>
      <c r="E25" s="1">
        <v>115564629</v>
      </c>
      <c r="F25" s="2">
        <f>D25/C25</f>
        <v>0.4977459994557047</v>
      </c>
      <c r="G25" s="1">
        <v>5032390</v>
      </c>
    </row>
    <row r="26" spans="1:7" ht="12.75">
      <c r="A26" t="s">
        <v>14</v>
      </c>
      <c r="B26" s="1">
        <v>2352</v>
      </c>
      <c r="C26" s="1">
        <v>212205521</v>
      </c>
      <c r="D26" s="1">
        <v>91603430</v>
      </c>
      <c r="E26" s="1">
        <v>120602091</v>
      </c>
      <c r="F26" s="2">
        <f aca="true" t="shared" si="0" ref="F26:F32">D26/C26</f>
        <v>0.43167317027533886</v>
      </c>
      <c r="G26" s="1">
        <v>2829010</v>
      </c>
    </row>
    <row r="27" spans="1:7" ht="12.75">
      <c r="A27" t="s">
        <v>15</v>
      </c>
      <c r="B27" s="1">
        <v>1070</v>
      </c>
      <c r="C27" s="1">
        <v>323465969</v>
      </c>
      <c r="D27" s="1">
        <v>106340161</v>
      </c>
      <c r="E27" s="1">
        <v>217125808</v>
      </c>
      <c r="F27" s="2">
        <f t="shared" si="0"/>
        <v>0.32875223730258935</v>
      </c>
      <c r="G27" s="1">
        <v>10565373</v>
      </c>
    </row>
    <row r="28" spans="1:18" ht="12.75">
      <c r="A28" t="s">
        <v>0</v>
      </c>
      <c r="B28" s="1">
        <v>537</v>
      </c>
      <c r="C28" s="1">
        <v>23125460</v>
      </c>
      <c r="D28" s="1">
        <v>23125460</v>
      </c>
      <c r="E28" s="1">
        <v>0</v>
      </c>
      <c r="F28" s="2">
        <f t="shared" si="0"/>
        <v>1</v>
      </c>
      <c r="R28" s="1"/>
    </row>
    <row r="29" spans="1:6" ht="12.75">
      <c r="A29" t="s">
        <v>1</v>
      </c>
      <c r="B29" s="1">
        <v>91</v>
      </c>
      <c r="C29" s="1">
        <v>4499670</v>
      </c>
      <c r="D29" s="1">
        <v>4499670</v>
      </c>
      <c r="E29" s="1">
        <v>0</v>
      </c>
      <c r="F29" s="2">
        <f t="shared" si="0"/>
        <v>1</v>
      </c>
    </row>
    <row r="30" spans="1:6" ht="12.75">
      <c r="A30" t="s">
        <v>2</v>
      </c>
      <c r="B30" s="1">
        <v>81</v>
      </c>
      <c r="C30" s="1">
        <v>5994737</v>
      </c>
      <c r="D30" s="1">
        <v>4995308</v>
      </c>
      <c r="E30" s="1">
        <v>999429</v>
      </c>
      <c r="F30" s="2">
        <f t="shared" si="0"/>
        <v>0.8332822607563934</v>
      </c>
    </row>
    <row r="31" spans="1:6" ht="12.75">
      <c r="A31" s="6" t="s">
        <v>8</v>
      </c>
      <c r="B31" s="1">
        <f>SUM(B25:B30)</f>
        <v>4998</v>
      </c>
      <c r="C31" s="1">
        <f>SUM(C25:C30)</f>
        <v>799383360</v>
      </c>
      <c r="D31" s="1">
        <f>SUM(D25:D30)</f>
        <v>345091403</v>
      </c>
      <c r="E31" s="1">
        <f>SUM(E25:E30)</f>
        <v>454291957</v>
      </c>
      <c r="F31" s="2">
        <f t="shared" si="0"/>
        <v>0.43169700580207226</v>
      </c>
    </row>
    <row r="32" spans="1:7" ht="12.75">
      <c r="A32" s="6" t="s">
        <v>9</v>
      </c>
      <c r="B32" s="1">
        <f>SUM(B25:B27)</f>
        <v>4289</v>
      </c>
      <c r="C32" s="1">
        <f>SUM(C25:C27)</f>
        <v>765763493</v>
      </c>
      <c r="D32" s="1">
        <f>SUM(D25:D27)</f>
        <v>312470965</v>
      </c>
      <c r="E32" s="1">
        <f>SUM(E25:E27)</f>
        <v>453292528</v>
      </c>
      <c r="F32" s="2">
        <f t="shared" si="0"/>
        <v>0.40805153008253947</v>
      </c>
      <c r="G32" s="1">
        <f>SUM(G25:G27)</f>
        <v>18426773</v>
      </c>
    </row>
    <row r="33" spans="3:8" ht="12.75">
      <c r="C33" s="1"/>
      <c r="D33" s="1"/>
      <c r="E33" s="1"/>
      <c r="F33" s="2"/>
      <c r="G33" s="1"/>
      <c r="H33" s="1"/>
    </row>
    <row r="34" spans="1:8" ht="12.75">
      <c r="A34" s="12">
        <v>36892</v>
      </c>
      <c r="G34" s="1"/>
      <c r="H34" s="1"/>
    </row>
    <row r="35" spans="1:6" ht="12.75">
      <c r="A35" t="s">
        <v>6</v>
      </c>
      <c r="B35" s="1">
        <v>36</v>
      </c>
      <c r="C35" s="1">
        <v>1318613</v>
      </c>
      <c r="D35" s="1">
        <v>1318613</v>
      </c>
      <c r="E35">
        <v>0</v>
      </c>
      <c r="F35" s="2">
        <f>D35/C35</f>
        <v>1</v>
      </c>
    </row>
    <row r="36" spans="1:6" ht="12.75">
      <c r="A36" t="s">
        <v>13</v>
      </c>
      <c r="B36" s="1">
        <v>889</v>
      </c>
      <c r="C36" s="1">
        <v>222040616</v>
      </c>
      <c r="D36" s="1">
        <v>147291033</v>
      </c>
      <c r="E36" s="1">
        <v>74749583</v>
      </c>
      <c r="F36" s="2">
        <f aca="true" t="shared" si="1" ref="F36:F42">D36/C36</f>
        <v>0.6633517581305935</v>
      </c>
    </row>
    <row r="37" spans="1:6" ht="12.75">
      <c r="A37" t="s">
        <v>14</v>
      </c>
      <c r="B37" s="1">
        <v>2287</v>
      </c>
      <c r="C37" s="1">
        <v>185655812</v>
      </c>
      <c r="D37" s="1">
        <v>124934799</v>
      </c>
      <c r="E37" s="1">
        <v>60721013</v>
      </c>
      <c r="F37" s="2">
        <f t="shared" si="1"/>
        <v>0.672937720904746</v>
      </c>
    </row>
    <row r="38" spans="1:6" ht="12.75">
      <c r="A38" t="s">
        <v>15</v>
      </c>
      <c r="B38" s="1">
        <v>1098</v>
      </c>
      <c r="C38" s="1">
        <v>305281823</v>
      </c>
      <c r="D38" s="1">
        <v>150832600</v>
      </c>
      <c r="E38" s="1">
        <v>154449223</v>
      </c>
      <c r="F38" s="2">
        <f t="shared" si="1"/>
        <v>0.49407658313151515</v>
      </c>
    </row>
    <row r="39" spans="1:6" ht="12.75">
      <c r="A39" t="s">
        <v>3</v>
      </c>
      <c r="B39" s="1">
        <v>516</v>
      </c>
      <c r="C39" s="1">
        <v>28416703</v>
      </c>
      <c r="D39" s="1">
        <v>28416703</v>
      </c>
      <c r="E39">
        <v>0</v>
      </c>
      <c r="F39" s="2">
        <f t="shared" si="1"/>
        <v>1</v>
      </c>
    </row>
    <row r="40" spans="1:6" ht="12.75">
      <c r="A40" t="s">
        <v>4</v>
      </c>
      <c r="B40" s="1">
        <v>92</v>
      </c>
      <c r="C40" s="1">
        <v>5254081</v>
      </c>
      <c r="D40" s="1">
        <v>5254081</v>
      </c>
      <c r="E40">
        <v>0</v>
      </c>
      <c r="F40" s="2">
        <f t="shared" si="1"/>
        <v>1</v>
      </c>
    </row>
    <row r="41" spans="1:6" ht="12.75">
      <c r="A41" t="s">
        <v>5</v>
      </c>
      <c r="B41" s="1">
        <v>68</v>
      </c>
      <c r="C41" s="1">
        <v>4622542</v>
      </c>
      <c r="D41" s="1">
        <v>6008362</v>
      </c>
      <c r="E41" s="1">
        <v>-1385820</v>
      </c>
      <c r="F41" s="2">
        <f t="shared" si="1"/>
        <v>1.2997960862226887</v>
      </c>
    </row>
    <row r="42" spans="1:6" ht="12.75">
      <c r="A42" s="6" t="s">
        <v>8</v>
      </c>
      <c r="B42" s="1">
        <f>SUM(B36:B41)</f>
        <v>4950</v>
      </c>
      <c r="C42" s="1">
        <f>SUM(C36:C41)</f>
        <v>751271577</v>
      </c>
      <c r="D42" s="1">
        <f>SUM(D36:D41)</f>
        <v>462737578</v>
      </c>
      <c r="E42" s="1">
        <f>SUM(E36:E41)</f>
        <v>288533999</v>
      </c>
      <c r="F42" s="2">
        <f t="shared" si="1"/>
        <v>0.6159391519213564</v>
      </c>
    </row>
    <row r="43" spans="1:6" ht="12.75">
      <c r="A43" s="6" t="s">
        <v>9</v>
      </c>
      <c r="B43" s="1">
        <f>SUM(B36:B38)</f>
        <v>4274</v>
      </c>
      <c r="C43" s="1">
        <f>SUM(C36:C38)</f>
        <v>712978251</v>
      </c>
      <c r="D43" s="1">
        <f>SUM(D36:D38)</f>
        <v>423058432</v>
      </c>
      <c r="E43" s="1">
        <f>SUM(E36:E38)</f>
        <v>289919819</v>
      </c>
      <c r="F43" s="2">
        <f>D43/C43</f>
        <v>0.5933679343046329</v>
      </c>
    </row>
    <row r="44" spans="3:8" ht="12.75">
      <c r="C44" s="1"/>
      <c r="D44" s="1"/>
      <c r="E44" s="1"/>
      <c r="F44" s="2"/>
      <c r="G44" s="1"/>
      <c r="H44" s="1"/>
    </row>
    <row r="45" spans="1:8" ht="12.75">
      <c r="A45" s="3">
        <v>1999</v>
      </c>
      <c r="C45" s="1"/>
      <c r="D45" s="1"/>
      <c r="E45" s="1"/>
      <c r="F45" s="2"/>
      <c r="G45" s="1"/>
      <c r="H45" s="1"/>
    </row>
    <row r="46" spans="1:6" ht="12.75">
      <c r="A46" t="s">
        <v>7</v>
      </c>
      <c r="B46" s="1">
        <v>27</v>
      </c>
      <c r="C46" s="1">
        <v>1520587</v>
      </c>
      <c r="D46" s="1">
        <v>1520587</v>
      </c>
      <c r="E46">
        <v>0</v>
      </c>
      <c r="F46" s="2">
        <f>D46/C46</f>
        <v>1</v>
      </c>
    </row>
    <row r="47" spans="1:6" ht="12.75">
      <c r="A47" t="s">
        <v>13</v>
      </c>
      <c r="B47" s="1">
        <v>844</v>
      </c>
      <c r="C47" s="1">
        <v>208274408</v>
      </c>
      <c r="D47" s="1">
        <v>142940022</v>
      </c>
      <c r="E47" s="1">
        <v>65334386</v>
      </c>
      <c r="F47" s="2">
        <f aca="true" t="shared" si="2" ref="F47:F53">D47/C47</f>
        <v>0.6863062215497931</v>
      </c>
    </row>
    <row r="48" spans="1:6" ht="12.75">
      <c r="A48" t="s">
        <v>14</v>
      </c>
      <c r="B48" s="1">
        <v>2293</v>
      </c>
      <c r="C48" s="1">
        <v>184293176</v>
      </c>
      <c r="D48" s="1">
        <v>133566040</v>
      </c>
      <c r="E48" s="1">
        <v>50727136</v>
      </c>
      <c r="F48" s="2">
        <f t="shared" si="2"/>
        <v>0.7247476162655094</v>
      </c>
    </row>
    <row r="49" spans="1:6" ht="12.75">
      <c r="A49" t="s">
        <v>15</v>
      </c>
      <c r="B49" s="1">
        <v>1098</v>
      </c>
      <c r="C49" s="1">
        <v>292680738</v>
      </c>
      <c r="D49" s="1">
        <v>160107628</v>
      </c>
      <c r="E49" s="1">
        <v>132573110</v>
      </c>
      <c r="F49" s="2">
        <f t="shared" si="2"/>
        <v>0.5470384866939894</v>
      </c>
    </row>
    <row r="50" spans="1:6" ht="12.75">
      <c r="A50" t="s">
        <v>3</v>
      </c>
      <c r="B50" s="1">
        <v>644</v>
      </c>
      <c r="C50" s="1">
        <v>30208291</v>
      </c>
      <c r="D50" s="1">
        <v>30208291</v>
      </c>
      <c r="E50">
        <v>0</v>
      </c>
      <c r="F50" s="2">
        <f t="shared" si="2"/>
        <v>1</v>
      </c>
    </row>
    <row r="51" spans="1:6" ht="12.75">
      <c r="A51" t="s">
        <v>4</v>
      </c>
      <c r="B51" s="1">
        <v>98</v>
      </c>
      <c r="C51" s="1">
        <v>4401634</v>
      </c>
      <c r="D51" s="1">
        <v>4401634</v>
      </c>
      <c r="E51">
        <v>0</v>
      </c>
      <c r="F51" s="2">
        <f t="shared" si="2"/>
        <v>1</v>
      </c>
    </row>
    <row r="52" spans="1:6" ht="12.75">
      <c r="A52" t="s">
        <v>5</v>
      </c>
      <c r="B52" s="1">
        <v>68</v>
      </c>
      <c r="C52" s="1">
        <v>3700878</v>
      </c>
      <c r="D52" s="1">
        <v>5783871</v>
      </c>
      <c r="E52" s="1">
        <v>-2082993</v>
      </c>
      <c r="F52" s="2">
        <f t="shared" si="2"/>
        <v>1.5628375212584689</v>
      </c>
    </row>
    <row r="53" spans="1:6" ht="12.75">
      <c r="A53" s="6" t="s">
        <v>8</v>
      </c>
      <c r="B53" s="1">
        <f>SUM(B46:B52)</f>
        <v>5072</v>
      </c>
      <c r="C53">
        <f>SUM(C46:C52)</f>
        <v>725079712</v>
      </c>
      <c r="D53">
        <f>SUM(D46:D52)</f>
        <v>478528073</v>
      </c>
      <c r="E53">
        <f>SUM(E46:E52)</f>
        <v>246551639</v>
      </c>
      <c r="F53" s="2">
        <f t="shared" si="2"/>
        <v>0.6599661596930738</v>
      </c>
    </row>
    <row r="54" spans="1:6" ht="12.75">
      <c r="A54" s="6" t="s">
        <v>9</v>
      </c>
      <c r="B54" s="1">
        <f>SUM(B47:B49)</f>
        <v>4235</v>
      </c>
      <c r="C54">
        <f>SUM(C47:C49)</f>
        <v>685248322</v>
      </c>
      <c r="D54">
        <f>SUM(D47:D49)</f>
        <v>436613690</v>
      </c>
      <c r="E54">
        <f>SUM(E47:E49)</f>
        <v>248634632</v>
      </c>
      <c r="F54" s="2">
        <f>D54/C54</f>
        <v>0.637161268378852</v>
      </c>
    </row>
    <row r="55" spans="6:7" ht="12.75">
      <c r="F55" s="2"/>
      <c r="G55" s="1"/>
    </row>
    <row r="56" spans="1:7" ht="12.75">
      <c r="A56" s="3">
        <v>1997</v>
      </c>
      <c r="G56" s="1"/>
    </row>
    <row r="57" spans="1:6" ht="12.75">
      <c r="A57" t="s">
        <v>7</v>
      </c>
      <c r="B57" s="1">
        <v>24</v>
      </c>
      <c r="C57">
        <v>1004905</v>
      </c>
      <c r="D57">
        <v>1004905</v>
      </c>
      <c r="E57">
        <f>C57-D57</f>
        <v>0</v>
      </c>
      <c r="F57" s="2">
        <f>D57/C57</f>
        <v>1</v>
      </c>
    </row>
    <row r="58" spans="1:6" ht="12.75">
      <c r="A58" t="s">
        <v>13</v>
      </c>
      <c r="B58" s="9">
        <v>886</v>
      </c>
      <c r="C58">
        <v>202179263</v>
      </c>
      <c r="D58">
        <v>47012082</v>
      </c>
      <c r="E58">
        <f aca="true" t="shared" si="3" ref="E58:E63">C58-D58</f>
        <v>155167181</v>
      </c>
      <c r="F58" s="2">
        <f aca="true" t="shared" si="4" ref="F58:F64">D58/C58</f>
        <v>0.23252672555246182</v>
      </c>
    </row>
    <row r="59" spans="1:6" ht="12.75">
      <c r="A59" t="s">
        <v>14</v>
      </c>
      <c r="B59" s="1">
        <v>2316</v>
      </c>
      <c r="C59">
        <v>187024553</v>
      </c>
      <c r="D59">
        <v>72082763</v>
      </c>
      <c r="E59">
        <f t="shared" si="3"/>
        <v>114941790</v>
      </c>
      <c r="F59" s="2">
        <f t="shared" si="4"/>
        <v>0.385418715584365</v>
      </c>
    </row>
    <row r="60" spans="1:6" ht="12.75">
      <c r="A60" t="s">
        <v>15</v>
      </c>
      <c r="B60" s="1">
        <v>1153</v>
      </c>
      <c r="C60">
        <v>278549574</v>
      </c>
      <c r="D60">
        <v>37879911</v>
      </c>
      <c r="E60">
        <f t="shared" si="3"/>
        <v>240669663</v>
      </c>
      <c r="F60" s="2">
        <f t="shared" si="4"/>
        <v>0.13598983640879667</v>
      </c>
    </row>
    <row r="61" spans="1:6" ht="12.75">
      <c r="A61" t="s">
        <v>3</v>
      </c>
      <c r="B61" s="1">
        <v>571</v>
      </c>
      <c r="C61">
        <v>24038770</v>
      </c>
      <c r="D61">
        <v>24038770</v>
      </c>
      <c r="E61">
        <f t="shared" si="3"/>
        <v>0</v>
      </c>
      <c r="F61" s="2">
        <f t="shared" si="4"/>
        <v>1</v>
      </c>
    </row>
    <row r="62" spans="1:6" ht="12.75">
      <c r="A62" t="s">
        <v>4</v>
      </c>
      <c r="B62" s="1">
        <v>74</v>
      </c>
      <c r="C62">
        <v>2376247</v>
      </c>
      <c r="D62">
        <v>2376247</v>
      </c>
      <c r="E62">
        <f t="shared" si="3"/>
        <v>0</v>
      </c>
      <c r="F62" s="2">
        <f t="shared" si="4"/>
        <v>1</v>
      </c>
    </row>
    <row r="63" spans="1:6" ht="12.75">
      <c r="A63" t="s">
        <v>5</v>
      </c>
      <c r="B63" s="1">
        <v>65</v>
      </c>
      <c r="C63">
        <v>1761754</v>
      </c>
      <c r="D63">
        <v>1761754</v>
      </c>
      <c r="E63">
        <f t="shared" si="3"/>
        <v>0</v>
      </c>
      <c r="F63" s="2">
        <f t="shared" si="4"/>
        <v>1</v>
      </c>
    </row>
    <row r="64" spans="1:6" ht="12.75">
      <c r="A64" s="6" t="s">
        <v>8</v>
      </c>
      <c r="B64" s="1">
        <f>SUM(B58:B63)</f>
        <v>5065</v>
      </c>
      <c r="C64" s="1">
        <f>SUM(C58:C63)</f>
        <v>695930161</v>
      </c>
      <c r="D64" s="1">
        <f>SUM(D58:D63)</f>
        <v>185151527</v>
      </c>
      <c r="E64" s="1">
        <f>SUM(E58:E63)</f>
        <v>510778634</v>
      </c>
      <c r="F64" s="2">
        <f t="shared" si="4"/>
        <v>0.26604900516734464</v>
      </c>
    </row>
    <row r="65" spans="1:6" ht="12.75">
      <c r="A65" s="6" t="s">
        <v>9</v>
      </c>
      <c r="B65" s="1">
        <f>SUM(B58:B60)</f>
        <v>4355</v>
      </c>
      <c r="C65">
        <f>SUM(C58:C60)</f>
        <v>667753390</v>
      </c>
      <c r="D65">
        <f>SUM(D58:D60)</f>
        <v>156974756</v>
      </c>
      <c r="E65">
        <f>SUM(E58:E60)</f>
        <v>510778634</v>
      </c>
      <c r="F65" s="2">
        <f>D65/C65</f>
        <v>0.23507893535366403</v>
      </c>
    </row>
    <row r="66" ht="12.75">
      <c r="F66" s="2"/>
    </row>
    <row r="67" ht="12.75">
      <c r="A67" s="3">
        <v>1995</v>
      </c>
    </row>
    <row r="68" spans="1:6" ht="12.75">
      <c r="A68" t="s">
        <v>7</v>
      </c>
      <c r="B68" s="1">
        <v>27</v>
      </c>
      <c r="C68">
        <v>531477</v>
      </c>
      <c r="D68">
        <v>531477</v>
      </c>
      <c r="E68">
        <f aca="true" t="shared" si="5" ref="E68:E74">C68-D68</f>
        <v>0</v>
      </c>
      <c r="F68" s="2">
        <f>D68/C68</f>
        <v>1</v>
      </c>
    </row>
    <row r="69" spans="1:6" ht="12.75">
      <c r="A69" t="s">
        <v>13</v>
      </c>
      <c r="B69" s="1">
        <v>866</v>
      </c>
      <c r="C69">
        <v>185652866</v>
      </c>
      <c r="D69">
        <v>28899265</v>
      </c>
      <c r="E69">
        <f t="shared" si="5"/>
        <v>156753601</v>
      </c>
      <c r="F69" s="2">
        <f>D69/C69</f>
        <v>0.15566290799949192</v>
      </c>
    </row>
    <row r="70" spans="1:6" ht="12.75">
      <c r="A70" t="s">
        <v>14</v>
      </c>
      <c r="B70" s="1">
        <v>2564</v>
      </c>
      <c r="C70">
        <v>181955159</v>
      </c>
      <c r="D70">
        <v>40664699</v>
      </c>
      <c r="E70">
        <f t="shared" si="5"/>
        <v>141290460</v>
      </c>
      <c r="F70" s="2">
        <f aca="true" t="shared" si="6" ref="F70:F76">D70/C70</f>
        <v>0.2234874747354649</v>
      </c>
    </row>
    <row r="71" spans="1:6" ht="12.75">
      <c r="A71" t="s">
        <v>15</v>
      </c>
      <c r="B71" s="1">
        <v>1245</v>
      </c>
      <c r="C71">
        <v>255347163</v>
      </c>
      <c r="D71">
        <v>38053076</v>
      </c>
      <c r="E71">
        <f t="shared" si="5"/>
        <v>217294087</v>
      </c>
      <c r="F71" s="2">
        <f t="shared" si="6"/>
        <v>0.1490248630645644</v>
      </c>
    </row>
    <row r="72" spans="1:6" ht="12.75">
      <c r="A72" t="s">
        <v>3</v>
      </c>
      <c r="B72" s="1">
        <v>595</v>
      </c>
      <c r="C72">
        <v>21596961</v>
      </c>
      <c r="D72">
        <v>21596961</v>
      </c>
      <c r="E72">
        <f t="shared" si="5"/>
        <v>0</v>
      </c>
      <c r="F72" s="2">
        <f t="shared" si="6"/>
        <v>1</v>
      </c>
    </row>
    <row r="73" spans="1:6" ht="12.75">
      <c r="A73" t="s">
        <v>4</v>
      </c>
      <c r="B73" s="1">
        <v>77</v>
      </c>
      <c r="C73">
        <v>1688787</v>
      </c>
      <c r="D73">
        <v>1688787</v>
      </c>
      <c r="E73">
        <f t="shared" si="5"/>
        <v>0</v>
      </c>
      <c r="F73" s="2">
        <f t="shared" si="6"/>
        <v>1</v>
      </c>
    </row>
    <row r="74" spans="1:6" ht="12.75">
      <c r="A74" t="s">
        <v>5</v>
      </c>
      <c r="B74" s="1">
        <v>28</v>
      </c>
      <c r="C74">
        <v>2128631</v>
      </c>
      <c r="D74">
        <v>3256550</v>
      </c>
      <c r="E74">
        <f t="shared" si="5"/>
        <v>-1127919</v>
      </c>
      <c r="F74" s="2">
        <f t="shared" si="6"/>
        <v>1.529880002687173</v>
      </c>
    </row>
    <row r="75" spans="1:6" ht="12.75">
      <c r="A75" s="6" t="s">
        <v>8</v>
      </c>
      <c r="B75" s="1">
        <f>SUM(B69:B74)</f>
        <v>5375</v>
      </c>
      <c r="C75" s="1">
        <f>SUM(C69:C74)</f>
        <v>648369567</v>
      </c>
      <c r="D75" s="1">
        <f>SUM(D69:D74)</f>
        <v>134159338</v>
      </c>
      <c r="E75" s="1">
        <f>SUM(E69:E74)</f>
        <v>514210229</v>
      </c>
      <c r="F75" s="2">
        <f t="shared" si="6"/>
        <v>0.20691800606983146</v>
      </c>
    </row>
    <row r="76" spans="1:6" ht="12.75">
      <c r="A76" s="6" t="s">
        <v>9</v>
      </c>
      <c r="B76" s="1">
        <f>SUM(B69:B71)</f>
        <v>4675</v>
      </c>
      <c r="C76">
        <f>SUM(C69:C71)</f>
        <v>622955188</v>
      </c>
      <c r="D76">
        <f>SUM(D69:D71)</f>
        <v>107617040</v>
      </c>
      <c r="E76">
        <f>SUM(E69:E71)</f>
        <v>515338148</v>
      </c>
      <c r="F76" s="2">
        <f t="shared" si="6"/>
        <v>0.17275245807889475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16" sqref="C16"/>
    </sheetView>
  </sheetViews>
  <sheetFormatPr defaultColWidth="9.140625" defaultRowHeight="12.75"/>
  <cols>
    <col min="2" max="5" width="12.57421875" style="0" customWidth="1"/>
    <col min="6" max="7" width="10.140625" style="0" bestFit="1" customWidth="1"/>
  </cols>
  <sheetData>
    <row r="1" ht="12.75">
      <c r="A1" s="4" t="s">
        <v>25</v>
      </c>
    </row>
    <row r="2" ht="12.75">
      <c r="A2" s="4" t="s">
        <v>26</v>
      </c>
    </row>
    <row r="3" spans="2:6" ht="12.75">
      <c r="B3" s="18">
        <v>2003</v>
      </c>
      <c r="C3" s="18"/>
      <c r="D3" s="18">
        <v>2005</v>
      </c>
      <c r="E3" s="18"/>
      <c r="F3">
        <v>2007</v>
      </c>
    </row>
    <row r="4" spans="2:7" ht="12.75">
      <c r="B4" s="19" t="s">
        <v>27</v>
      </c>
      <c r="C4" s="19" t="s">
        <v>28</v>
      </c>
      <c r="D4" s="19" t="s">
        <v>27</v>
      </c>
      <c r="E4" s="19" t="s">
        <v>28</v>
      </c>
      <c r="F4" s="19" t="s">
        <v>27</v>
      </c>
      <c r="G4" s="19" t="s">
        <v>28</v>
      </c>
    </row>
    <row r="5" spans="1:7" ht="12.75">
      <c r="A5" t="s">
        <v>21</v>
      </c>
      <c r="B5" s="1">
        <v>4369600</v>
      </c>
      <c r="C5" s="1">
        <v>662790</v>
      </c>
      <c r="D5" s="1">
        <v>4990063</v>
      </c>
      <c r="E5" s="1">
        <v>3540241</v>
      </c>
      <c r="F5" s="1">
        <v>3947132</v>
      </c>
      <c r="G5">
        <v>3802790</v>
      </c>
    </row>
    <row r="6" spans="1:7" ht="12.75">
      <c r="A6" t="s">
        <v>29</v>
      </c>
      <c r="B6" s="1">
        <v>2456480</v>
      </c>
      <c r="C6" s="1">
        <v>372530</v>
      </c>
      <c r="D6" s="1">
        <v>6815483</v>
      </c>
      <c r="E6" s="1">
        <v>1320578</v>
      </c>
      <c r="F6" s="1">
        <v>5562429</v>
      </c>
      <c r="G6" s="1">
        <v>5129759</v>
      </c>
    </row>
    <row r="7" spans="1:7" ht="12.75">
      <c r="A7" t="s">
        <v>22</v>
      </c>
      <c r="B7" s="1">
        <v>9173920</v>
      </c>
      <c r="C7" s="1">
        <v>1826009</v>
      </c>
      <c r="D7" s="1">
        <v>6096378</v>
      </c>
      <c r="E7" s="1">
        <v>9329339</v>
      </c>
      <c r="F7" s="1">
        <v>5120770</v>
      </c>
      <c r="G7" s="1">
        <v>14416422</v>
      </c>
    </row>
    <row r="8" spans="1:7" ht="12.75">
      <c r="A8" t="s">
        <v>30</v>
      </c>
      <c r="B8" s="1">
        <f>SUM(B5:B7)</f>
        <v>16000000</v>
      </c>
      <c r="C8" s="1">
        <f>SUM(C5:C7)</f>
        <v>2861329</v>
      </c>
      <c r="D8" s="1">
        <f>SUM(D5:D7)</f>
        <v>17901924</v>
      </c>
      <c r="E8" s="24">
        <f>SUM(E5:E7)</f>
        <v>14190158</v>
      </c>
      <c r="F8" s="1">
        <f>SUM(F5:F7)</f>
        <v>14630331</v>
      </c>
      <c r="G8" s="1">
        <f>SUM(G5:G7)</f>
        <v>23348971</v>
      </c>
    </row>
    <row r="9" spans="1:6" ht="12.75">
      <c r="A9" t="s">
        <v>40</v>
      </c>
      <c r="B9" s="1">
        <f>B8+C8</f>
        <v>18861329</v>
      </c>
      <c r="D9" s="1">
        <f>D8+E8</f>
        <v>32092082</v>
      </c>
      <c r="F9" s="1">
        <f>F8+G8</f>
        <v>37979302</v>
      </c>
    </row>
    <row r="10" spans="2:5" ht="12.75">
      <c r="B10" s="1"/>
      <c r="C10" s="1"/>
      <c r="D10" s="1"/>
      <c r="E10" s="1"/>
    </row>
    <row r="12" spans="2:5" ht="12.75">
      <c r="B12" t="s">
        <v>38</v>
      </c>
      <c r="E12" t="s">
        <v>39</v>
      </c>
    </row>
    <row r="13" spans="2:6" ht="12.75">
      <c r="B13">
        <v>2003</v>
      </c>
      <c r="C13" s="1">
        <f>C8</f>
        <v>2861329</v>
      </c>
      <c r="E13">
        <v>2003</v>
      </c>
      <c r="F13" s="1">
        <f>B9</f>
        <v>18861329</v>
      </c>
    </row>
    <row r="14" spans="2:6" ht="12.75">
      <c r="B14">
        <v>2005</v>
      </c>
      <c r="C14" s="1">
        <f>E8</f>
        <v>14190158</v>
      </c>
      <c r="E14">
        <v>2005</v>
      </c>
      <c r="F14" s="1">
        <f>D9</f>
        <v>32092082</v>
      </c>
    </row>
    <row r="15" spans="2:6" ht="12.75">
      <c r="B15">
        <v>2007</v>
      </c>
      <c r="C15" s="1">
        <f>G8</f>
        <v>23348971</v>
      </c>
      <c r="E15">
        <v>2007</v>
      </c>
      <c r="F15" s="1">
        <f>F9</f>
        <v>37979302</v>
      </c>
    </row>
  </sheetData>
  <mergeCells count="2"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E15" sqref="E15"/>
    </sheetView>
  </sheetViews>
  <sheetFormatPr defaultColWidth="9.140625" defaultRowHeight="12.75"/>
  <sheetData>
    <row r="1" ht="12.75">
      <c r="A1" s="4" t="s">
        <v>31</v>
      </c>
    </row>
    <row r="3" spans="2:8" ht="12.75">
      <c r="B3">
        <v>1995</v>
      </c>
      <c r="C3">
        <v>1997</v>
      </c>
      <c r="D3">
        <v>1999</v>
      </c>
      <c r="E3">
        <v>2001</v>
      </c>
      <c r="F3">
        <v>2003</v>
      </c>
      <c r="G3">
        <v>2005</v>
      </c>
      <c r="H3" s="20">
        <v>2007</v>
      </c>
    </row>
    <row r="4" spans="1:8" ht="12.75">
      <c r="A4" t="s">
        <v>21</v>
      </c>
      <c r="B4" s="1">
        <v>866</v>
      </c>
      <c r="C4" s="15">
        <v>886</v>
      </c>
      <c r="D4" s="1">
        <v>844</v>
      </c>
      <c r="E4" s="1">
        <v>889</v>
      </c>
      <c r="F4" s="1">
        <v>867</v>
      </c>
      <c r="G4" s="1">
        <v>737</v>
      </c>
      <c r="H4" s="1">
        <v>622</v>
      </c>
    </row>
    <row r="5" spans="1:8" ht="12.75">
      <c r="A5" t="s">
        <v>29</v>
      </c>
      <c r="B5" s="1">
        <v>2564</v>
      </c>
      <c r="C5" s="1">
        <v>2316</v>
      </c>
      <c r="D5" s="1">
        <v>2293</v>
      </c>
      <c r="E5" s="1">
        <v>2287</v>
      </c>
      <c r="F5" s="1">
        <v>2352</v>
      </c>
      <c r="G5" s="1">
        <v>1819</v>
      </c>
      <c r="H5" s="1">
        <v>1778</v>
      </c>
    </row>
    <row r="6" spans="1:8" ht="12.75">
      <c r="A6" t="s">
        <v>22</v>
      </c>
      <c r="B6" s="1">
        <v>1245</v>
      </c>
      <c r="C6" s="1">
        <v>1153</v>
      </c>
      <c r="D6" s="1">
        <v>1098</v>
      </c>
      <c r="E6" s="1">
        <v>1098</v>
      </c>
      <c r="F6" s="1">
        <v>1070</v>
      </c>
      <c r="G6" s="1">
        <v>804</v>
      </c>
      <c r="H6" s="1">
        <v>848</v>
      </c>
    </row>
    <row r="7" spans="2:7" ht="12.75">
      <c r="B7" s="1"/>
      <c r="C7" s="1"/>
      <c r="D7" s="1"/>
      <c r="E7" s="1"/>
      <c r="F7" s="1"/>
      <c r="G7" s="1"/>
    </row>
    <row r="8" spans="1:9" ht="12.75">
      <c r="A8" t="s">
        <v>32</v>
      </c>
      <c r="B8" s="1">
        <f aca="true" t="shared" si="0" ref="B8:H8">2*(B6+B4)+B5</f>
        <v>6786</v>
      </c>
      <c r="C8" s="1">
        <f t="shared" si="0"/>
        <v>6394</v>
      </c>
      <c r="D8" s="1">
        <f t="shared" si="0"/>
        <v>6177</v>
      </c>
      <c r="E8" s="1">
        <f t="shared" si="0"/>
        <v>6261</v>
      </c>
      <c r="F8" s="1">
        <f t="shared" si="0"/>
        <v>6226</v>
      </c>
      <c r="G8" s="1">
        <f t="shared" si="0"/>
        <v>4901</v>
      </c>
      <c r="H8" s="1">
        <f t="shared" si="0"/>
        <v>4718</v>
      </c>
      <c r="I8" s="2"/>
    </row>
    <row r="10" ht="12.75">
      <c r="A10" t="s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">
      <selection activeCell="B29" sqref="B29"/>
    </sheetView>
  </sheetViews>
  <sheetFormatPr defaultColWidth="9.140625" defaultRowHeight="12.75"/>
  <sheetData>
    <row r="1" ht="12.75">
      <c r="A1" s="4" t="s">
        <v>33</v>
      </c>
    </row>
    <row r="2" spans="2:7" ht="12.75">
      <c r="B2" t="s">
        <v>34</v>
      </c>
      <c r="C2" t="s">
        <v>35</v>
      </c>
      <c r="E2" t="s">
        <v>36</v>
      </c>
      <c r="G2" s="4" t="s">
        <v>37</v>
      </c>
    </row>
    <row r="3" spans="1:7" ht="12.75">
      <c r="A3">
        <v>1985</v>
      </c>
      <c r="B3" s="21">
        <v>62.3</v>
      </c>
      <c r="C3">
        <v>758</v>
      </c>
      <c r="D3" s="22">
        <v>0.75</v>
      </c>
      <c r="E3">
        <v>253</v>
      </c>
      <c r="F3" s="22">
        <v>0.25</v>
      </c>
      <c r="G3" s="23">
        <v>1146</v>
      </c>
    </row>
    <row r="4" spans="1:7" ht="12.75">
      <c r="A4">
        <v>1986</v>
      </c>
      <c r="B4" s="21">
        <v>78.4</v>
      </c>
      <c r="C4">
        <v>632</v>
      </c>
      <c r="D4" s="22">
        <v>0.63</v>
      </c>
      <c r="E4">
        <v>371</v>
      </c>
      <c r="F4" s="22">
        <v>0.37</v>
      </c>
      <c r="G4" s="23">
        <v>1624</v>
      </c>
    </row>
    <row r="5" spans="1:7" ht="12.75">
      <c r="A5">
        <v>1987</v>
      </c>
      <c r="B5" s="21">
        <v>97.2</v>
      </c>
      <c r="C5">
        <v>808</v>
      </c>
      <c r="D5" s="22">
        <v>0.84</v>
      </c>
      <c r="E5">
        <v>154</v>
      </c>
      <c r="F5" s="22">
        <v>0.16</v>
      </c>
      <c r="G5" s="23">
        <v>2173</v>
      </c>
    </row>
    <row r="6" spans="1:7" ht="12.75">
      <c r="A6">
        <v>1988</v>
      </c>
      <c r="B6" s="21">
        <v>109</v>
      </c>
      <c r="C6">
        <v>922</v>
      </c>
      <c r="D6" s="22">
        <v>0.94</v>
      </c>
      <c r="E6">
        <v>59</v>
      </c>
      <c r="F6" s="22">
        <v>0.06</v>
      </c>
      <c r="G6" s="23">
        <v>2746</v>
      </c>
    </row>
    <row r="7" spans="1:7" ht="12.75">
      <c r="A7">
        <v>1989</v>
      </c>
      <c r="B7" s="21">
        <v>121.7</v>
      </c>
      <c r="C7">
        <v>919</v>
      </c>
      <c r="D7" s="22">
        <v>0.96</v>
      </c>
      <c r="E7">
        <v>43</v>
      </c>
      <c r="F7" s="22">
        <v>0.04</v>
      </c>
      <c r="G7" s="23">
        <v>3269</v>
      </c>
    </row>
    <row r="8" spans="1:7" ht="12.75">
      <c r="A8">
        <v>1990</v>
      </c>
      <c r="B8" s="21">
        <v>115.9</v>
      </c>
      <c r="C8">
        <v>824</v>
      </c>
      <c r="D8" s="22">
        <v>0.87</v>
      </c>
      <c r="E8">
        <v>120</v>
      </c>
      <c r="F8" s="22">
        <v>0.13</v>
      </c>
      <c r="G8" s="23">
        <v>2501</v>
      </c>
    </row>
    <row r="9" spans="1:7" ht="12.75">
      <c r="A9">
        <v>1991</v>
      </c>
      <c r="B9" s="21">
        <v>119.3</v>
      </c>
      <c r="C9">
        <v>874</v>
      </c>
      <c r="D9" s="22">
        <v>0.86</v>
      </c>
      <c r="E9">
        <v>143</v>
      </c>
      <c r="F9" s="22">
        <v>0.14</v>
      </c>
      <c r="G9" s="23">
        <v>2490</v>
      </c>
    </row>
    <row r="10" spans="1:7" ht="12.75">
      <c r="A10">
        <v>1992</v>
      </c>
      <c r="B10" s="21">
        <v>121.4</v>
      </c>
      <c r="C10">
        <v>818</v>
      </c>
      <c r="D10" s="22">
        <v>0.78</v>
      </c>
      <c r="E10">
        <v>228</v>
      </c>
      <c r="F10" s="22">
        <v>0.22</v>
      </c>
      <c r="G10" s="23">
        <v>2331</v>
      </c>
    </row>
    <row r="11" spans="1:7" ht="12.75">
      <c r="A11">
        <v>1993</v>
      </c>
      <c r="B11" s="21">
        <v>121.4</v>
      </c>
      <c r="C11">
        <v>827</v>
      </c>
      <c r="D11" s="22">
        <v>0.75</v>
      </c>
      <c r="E11">
        <v>277</v>
      </c>
      <c r="F11" s="22">
        <v>0.25</v>
      </c>
      <c r="G11" s="23">
        <v>2310</v>
      </c>
    </row>
    <row r="12" spans="1:7" ht="12.75">
      <c r="A12">
        <v>1994</v>
      </c>
      <c r="B12" s="21">
        <v>122.9</v>
      </c>
      <c r="C12">
        <v>783</v>
      </c>
      <c r="D12" s="22">
        <v>0.7</v>
      </c>
      <c r="E12">
        <v>332</v>
      </c>
      <c r="F12" s="22">
        <v>0.3</v>
      </c>
      <c r="G12" s="23">
        <v>2286</v>
      </c>
    </row>
    <row r="13" spans="1:7" ht="12.75">
      <c r="A13">
        <v>1995</v>
      </c>
      <c r="B13" s="21">
        <v>125.6</v>
      </c>
      <c r="C13">
        <v>799</v>
      </c>
      <c r="D13" s="22">
        <v>0.69</v>
      </c>
      <c r="E13">
        <v>361</v>
      </c>
      <c r="F13" s="22">
        <v>0.31</v>
      </c>
      <c r="G13" s="23">
        <v>2311</v>
      </c>
    </row>
    <row r="14" spans="1:7" ht="12.75">
      <c r="A14">
        <v>1996</v>
      </c>
      <c r="B14" s="21">
        <v>127.5</v>
      </c>
      <c r="C14">
        <v>739</v>
      </c>
      <c r="D14" s="22">
        <v>0.58</v>
      </c>
      <c r="E14">
        <v>538</v>
      </c>
      <c r="F14" s="22">
        <v>0.42</v>
      </c>
      <c r="G14" s="23">
        <v>2200</v>
      </c>
    </row>
    <row r="15" spans="1:7" ht="12.75">
      <c r="A15">
        <v>1997</v>
      </c>
      <c r="B15" s="21">
        <v>131.5</v>
      </c>
      <c r="C15">
        <v>663</v>
      </c>
      <c r="D15" s="22">
        <v>0.54</v>
      </c>
      <c r="E15">
        <v>564</v>
      </c>
      <c r="F15" s="22">
        <v>0.46</v>
      </c>
      <c r="G15" s="23">
        <v>2248</v>
      </c>
    </row>
    <row r="16" spans="1:7" ht="12.75">
      <c r="A16">
        <v>1998</v>
      </c>
      <c r="B16" s="21">
        <v>129.2</v>
      </c>
      <c r="C16">
        <v>861</v>
      </c>
      <c r="D16" s="22">
        <v>0.65</v>
      </c>
      <c r="E16">
        <v>457</v>
      </c>
      <c r="F16" s="22">
        <v>0.35</v>
      </c>
      <c r="G16" s="23">
        <v>2437</v>
      </c>
    </row>
    <row r="17" spans="1:7" ht="12.75">
      <c r="A17">
        <v>1999</v>
      </c>
      <c r="B17" s="21">
        <v>124.9</v>
      </c>
      <c r="C17">
        <v>780</v>
      </c>
      <c r="D17" s="22">
        <v>0.57</v>
      </c>
      <c r="E17">
        <v>580</v>
      </c>
      <c r="F17" s="22">
        <v>0.43</v>
      </c>
      <c r="G17" s="23">
        <v>2217</v>
      </c>
    </row>
    <row r="18" spans="1:7" ht="12.75">
      <c r="A18">
        <v>2000</v>
      </c>
      <c r="B18" s="21">
        <v>133.3</v>
      </c>
      <c r="C18">
        <v>983</v>
      </c>
      <c r="D18" s="22">
        <v>0.71</v>
      </c>
      <c r="E18">
        <v>401</v>
      </c>
      <c r="F18" s="22">
        <v>0.29</v>
      </c>
      <c r="G18" s="23">
        <v>2751</v>
      </c>
    </row>
    <row r="19" spans="1:7" ht="12.75">
      <c r="A19">
        <v>2001</v>
      </c>
      <c r="B19" s="21">
        <v>134.5</v>
      </c>
      <c r="C19">
        <v>958</v>
      </c>
      <c r="D19" s="22">
        <v>0.69</v>
      </c>
      <c r="E19">
        <v>436</v>
      </c>
      <c r="F19" s="22">
        <v>0.31</v>
      </c>
      <c r="G19" s="23">
        <v>2698</v>
      </c>
    </row>
    <row r="20" spans="1:7" ht="12.75">
      <c r="A20">
        <v>2002</v>
      </c>
      <c r="B20" s="21">
        <v>150.6</v>
      </c>
      <c r="C20">
        <v>916</v>
      </c>
      <c r="D20" s="22">
        <v>0.64</v>
      </c>
      <c r="E20">
        <v>521</v>
      </c>
      <c r="F20" s="22">
        <v>0.36</v>
      </c>
      <c r="G20" s="23">
        <v>2763</v>
      </c>
    </row>
    <row r="21" spans="1:7" ht="12.75">
      <c r="A21">
        <v>2003</v>
      </c>
      <c r="B21" s="21">
        <v>162</v>
      </c>
      <c r="C21">
        <v>929</v>
      </c>
      <c r="D21" s="22">
        <v>0.65</v>
      </c>
      <c r="E21">
        <v>499</v>
      </c>
      <c r="F21" s="22">
        <v>0.35</v>
      </c>
      <c r="G21" s="23">
        <v>2894</v>
      </c>
    </row>
    <row r="22" spans="1:7" ht="12.75">
      <c r="A22">
        <v>2004</v>
      </c>
      <c r="B22" s="21">
        <v>190.5</v>
      </c>
      <c r="C22">
        <v>724</v>
      </c>
      <c r="D22" s="22">
        <v>0.49</v>
      </c>
      <c r="E22">
        <v>742</v>
      </c>
      <c r="F22" s="22">
        <v>0.51</v>
      </c>
      <c r="G22" s="23">
        <v>2911</v>
      </c>
    </row>
    <row r="23" spans="1:7" ht="12.75">
      <c r="A23">
        <v>2005</v>
      </c>
      <c r="B23" s="21">
        <v>190.5</v>
      </c>
      <c r="C23">
        <v>702</v>
      </c>
      <c r="D23" s="22">
        <v>0.48</v>
      </c>
      <c r="E23">
        <v>767</v>
      </c>
      <c r="F23" s="22">
        <v>0.52</v>
      </c>
      <c r="G23" s="23">
        <v>2927</v>
      </c>
    </row>
    <row r="24" spans="1:7" ht="12.75">
      <c r="A24">
        <v>2006</v>
      </c>
      <c r="B24" s="21">
        <v>198.6</v>
      </c>
      <c r="C24">
        <v>719</v>
      </c>
      <c r="D24" s="22">
        <v>0.48</v>
      </c>
      <c r="E24">
        <v>784</v>
      </c>
      <c r="F24" s="22">
        <v>0.52</v>
      </c>
      <c r="G24" s="23">
        <v>3088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Pension Actuarial Reports for the City of Pittsburgh 1995-2007</dc:title>
  <dc:subject/>
  <dc:creator>Christopher Briem</dc:creator>
  <cp:keywords/>
  <dc:description>Act 205 Pension Report Summaries for City of Pittsburgh 1995-2007</dc:description>
  <cp:lastModifiedBy> Home1</cp:lastModifiedBy>
  <dcterms:created xsi:type="dcterms:W3CDTF">2005-02-13T20:31:00Z</dcterms:created>
  <dcterms:modified xsi:type="dcterms:W3CDTF">2008-07-19T16:02:10Z</dcterms:modified>
  <cp:category/>
  <cp:version/>
  <cp:contentType/>
  <cp:contentStatus/>
</cp:coreProperties>
</file>